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8915" windowHeight="11820"/>
  </bookViews>
  <sheets>
    <sheet name="PIB" sheetId="1" r:id="rId1"/>
    <sheet name="PRODUCTIVIDAD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R13" i="2" l="1"/>
  <c r="J13" i="2"/>
  <c r="B13" i="2"/>
  <c r="G26" i="2"/>
  <c r="F26" i="2"/>
  <c r="C26" i="2"/>
  <c r="B26" i="2"/>
  <c r="G25" i="2"/>
  <c r="F25" i="2"/>
  <c r="C25" i="2"/>
  <c r="B25" i="2"/>
  <c r="N9" i="2"/>
  <c r="L9" i="2"/>
  <c r="B9" i="2"/>
  <c r="O8" i="2"/>
  <c r="S13" i="2" s="1"/>
  <c r="S14" i="2" s="1"/>
  <c r="S15" i="2" s="1"/>
  <c r="N8" i="2"/>
  <c r="O7" i="2"/>
  <c r="N7" i="2"/>
  <c r="L8" i="2"/>
  <c r="O13" i="2" s="1"/>
  <c r="O14" i="2" s="1"/>
  <c r="K8" i="2"/>
  <c r="N13" i="2" s="1"/>
  <c r="L7" i="2"/>
  <c r="K7" i="2"/>
  <c r="I8" i="2"/>
  <c r="K13" i="2" s="1"/>
  <c r="K14" i="2" s="1"/>
  <c r="K15" i="2" s="1"/>
  <c r="H8" i="2"/>
  <c r="I7" i="2"/>
  <c r="H7" i="2"/>
  <c r="H9" i="2" s="1"/>
  <c r="F8" i="2"/>
  <c r="G13" i="2" s="1"/>
  <c r="G14" i="2" s="1"/>
  <c r="E8" i="2"/>
  <c r="F13" i="2" s="1"/>
  <c r="F7" i="2"/>
  <c r="E7" i="2"/>
  <c r="C8" i="2"/>
  <c r="C13" i="2" s="1"/>
  <c r="C14" i="2" s="1"/>
  <c r="D14" i="2" s="1"/>
  <c r="D15" i="2" s="1"/>
  <c r="C7" i="2"/>
  <c r="B8" i="2"/>
  <c r="B7" i="2"/>
  <c r="I21" i="1"/>
  <c r="H21" i="1"/>
  <c r="G21" i="1"/>
  <c r="D21" i="1"/>
  <c r="C21" i="1"/>
  <c r="B21" i="1"/>
  <c r="G15" i="2" l="1"/>
  <c r="O15" i="2"/>
  <c r="C9" i="2"/>
  <c r="O9" i="2"/>
  <c r="E9" i="2"/>
  <c r="F9" i="2"/>
  <c r="I9" i="2"/>
  <c r="K9" i="2"/>
  <c r="F31" i="2"/>
  <c r="F27" i="2"/>
  <c r="C31" i="2"/>
  <c r="C32" i="2" s="1"/>
  <c r="C27" i="2"/>
  <c r="B31" i="2"/>
  <c r="D32" i="2" s="1"/>
  <c r="D33" i="2" s="1"/>
  <c r="B27" i="2"/>
  <c r="G31" i="2"/>
  <c r="G32" i="2" s="1"/>
  <c r="G27" i="2"/>
  <c r="T14" i="2"/>
  <c r="T15" i="2" s="1"/>
  <c r="P14" i="2"/>
  <c r="P15" i="2" s="1"/>
  <c r="L14" i="2"/>
  <c r="L15" i="2" s="1"/>
  <c r="H14" i="2"/>
  <c r="H15" i="2" s="1"/>
  <c r="C15" i="2"/>
  <c r="G33" i="2"/>
  <c r="I22" i="1"/>
  <c r="H22" i="1"/>
  <c r="D22" i="1"/>
  <c r="D23" i="1" s="1"/>
  <c r="C22" i="1"/>
  <c r="W16" i="1"/>
  <c r="X15" i="1"/>
  <c r="X16" i="1" s="1"/>
  <c r="W15" i="1"/>
  <c r="V15" i="1"/>
  <c r="S15" i="1"/>
  <c r="S16" i="1" s="1"/>
  <c r="S17" i="1" s="1"/>
  <c r="R15" i="1"/>
  <c r="R16" i="1" s="1"/>
  <c r="Q15" i="1"/>
  <c r="N15" i="1"/>
  <c r="N16" i="1" s="1"/>
  <c r="M15" i="1"/>
  <c r="M16" i="1" s="1"/>
  <c r="M17" i="1" s="1"/>
  <c r="L15" i="1"/>
  <c r="I15" i="1"/>
  <c r="I16" i="1" s="1"/>
  <c r="I17" i="1" s="1"/>
  <c r="H15" i="1"/>
  <c r="H16" i="1" s="1"/>
  <c r="H17" i="1" s="1"/>
  <c r="G15" i="1"/>
  <c r="D15" i="1"/>
  <c r="D16" i="1" s="1"/>
  <c r="D17" i="1" s="1"/>
  <c r="C15" i="1"/>
  <c r="C16" i="1" s="1"/>
  <c r="C17" i="1" s="1"/>
  <c r="B15" i="1"/>
  <c r="E16" i="1" s="1"/>
  <c r="E17" i="1" s="1"/>
  <c r="C33" i="2" l="1"/>
  <c r="H32" i="2"/>
  <c r="H33" i="2" s="1"/>
  <c r="I23" i="1"/>
  <c r="J22" i="1"/>
  <c r="J23" i="1" s="1"/>
  <c r="H23" i="1"/>
  <c r="E22" i="1"/>
  <c r="E23" i="1" s="1"/>
  <c r="C23" i="1"/>
  <c r="Y16" i="1"/>
  <c r="Y17" i="1" s="1"/>
  <c r="X17" i="1"/>
  <c r="W17" i="1"/>
  <c r="T16" i="1"/>
  <c r="T17" i="1" s="1"/>
  <c r="R17" i="1"/>
  <c r="N17" i="1"/>
  <c r="O16" i="1"/>
  <c r="O17" i="1" s="1"/>
  <c r="J16" i="1"/>
  <c r="J17" i="1" s="1"/>
</calcChain>
</file>

<file path=xl/sharedStrings.xml><?xml version="1.0" encoding="utf-8"?>
<sst xmlns="http://schemas.openxmlformats.org/spreadsheetml/2006/main" count="199" uniqueCount="23">
  <si>
    <t>ARGENTINA</t>
  </si>
  <si>
    <t>α=</t>
  </si>
  <si>
    <t>PIB</t>
  </si>
  <si>
    <t>CAP STOCK</t>
  </si>
  <si>
    <t>EMPLEO</t>
  </si>
  <si>
    <t>MAURICIO</t>
  </si>
  <si>
    <t>CHINA</t>
  </si>
  <si>
    <t>COREA</t>
  </si>
  <si>
    <t>INDIA</t>
  </si>
  <si>
    <t>ESPAÑA</t>
  </si>
  <si>
    <t>IRLANDA</t>
  </si>
  <si>
    <t>Y</t>
  </si>
  <si>
    <t>K</t>
  </si>
  <si>
    <t>N</t>
  </si>
  <si>
    <t>PTF</t>
  </si>
  <si>
    <t>Tasas variación</t>
  </si>
  <si>
    <t>Contribución</t>
  </si>
  <si>
    <t>Contribución en %</t>
  </si>
  <si>
    <t>1980-2000</t>
  </si>
  <si>
    <t>y</t>
  </si>
  <si>
    <t>k</t>
  </si>
  <si>
    <t>1980-2005</t>
  </si>
  <si>
    <t>%crecimiento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</si>
</sst>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57">
    <xf numFmtId="0" fontId="0" fillId="0" borderId="0" xfId="0"/>
    <xf numFmtId="0" fontId="2" fillId="0" borderId="0" xfId="2"/>
    <xf numFmtId="0" fontId="4" fillId="0" borderId="0" xfId="2" applyFont="1" applyAlignment="1">
      <alignment horizontal="center"/>
    </xf>
    <xf numFmtId="2" fontId="4" fillId="0" borderId="0" xfId="2" applyNumberFormat="1" applyFont="1"/>
    <xf numFmtId="2" fontId="4" fillId="0" borderId="0" xfId="2" applyNumberFormat="1" applyFont="1" applyFill="1"/>
    <xf numFmtId="0" fontId="3" fillId="0" borderId="2" xfId="2" applyFont="1" applyBorder="1"/>
    <xf numFmtId="0" fontId="3" fillId="0" borderId="3" xfId="2" applyFont="1" applyBorder="1" applyAlignment="1">
      <alignment horizontal="right"/>
    </xf>
    <xf numFmtId="0" fontId="3" fillId="0" borderId="4" xfId="2" applyFont="1" applyBorder="1" applyAlignment="1">
      <alignment horizontal="left"/>
    </xf>
    <xf numFmtId="0" fontId="4" fillId="0" borderId="5" xfId="2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4" fillId="0" borderId="6" xfId="2" applyFont="1" applyBorder="1" applyAlignment="1">
      <alignment horizontal="center"/>
    </xf>
    <xf numFmtId="1" fontId="4" fillId="0" borderId="7" xfId="2" applyNumberFormat="1" applyFont="1" applyBorder="1" applyAlignment="1">
      <alignment horizontal="right"/>
    </xf>
    <xf numFmtId="1" fontId="4" fillId="0" borderId="8" xfId="2" applyNumberFormat="1" applyFont="1" applyBorder="1" applyAlignment="1">
      <alignment horizontal="right"/>
    </xf>
    <xf numFmtId="1" fontId="4" fillId="0" borderId="9" xfId="2" applyNumberFormat="1" applyFont="1" applyBorder="1" applyAlignment="1">
      <alignment horizontal="right"/>
    </xf>
    <xf numFmtId="0" fontId="2" fillId="0" borderId="4" xfId="2" applyBorder="1" applyAlignment="1">
      <alignment horizontal="left"/>
    </xf>
    <xf numFmtId="1" fontId="4" fillId="0" borderId="0" xfId="2" applyNumberFormat="1" applyFont="1" applyBorder="1"/>
    <xf numFmtId="1" fontId="4" fillId="0" borderId="8" xfId="2" applyNumberFormat="1" applyFont="1" applyBorder="1"/>
    <xf numFmtId="1" fontId="4" fillId="0" borderId="9" xfId="2" applyNumberFormat="1" applyFont="1" applyBorder="1"/>
    <xf numFmtId="0" fontId="0" fillId="0" borderId="0" xfId="0" applyBorder="1"/>
    <xf numFmtId="1" fontId="4" fillId="0" borderId="7" xfId="2" applyNumberFormat="1" applyFont="1" applyBorder="1"/>
    <xf numFmtId="1" fontId="2" fillId="0" borderId="9" xfId="2" applyNumberFormat="1" applyBorder="1"/>
    <xf numFmtId="1" fontId="2" fillId="0" borderId="0" xfId="2" applyNumberFormat="1" applyBorder="1"/>
    <xf numFmtId="0" fontId="0" fillId="0" borderId="2" xfId="0" applyBorder="1"/>
    <xf numFmtId="1" fontId="4" fillId="0" borderId="2" xfId="2" applyNumberFormat="1" applyFont="1" applyBorder="1" applyAlignment="1">
      <alignment horizontal="right"/>
    </xf>
    <xf numFmtId="1" fontId="4" fillId="0" borderId="3" xfId="2" applyNumberFormat="1" applyFont="1" applyBorder="1" applyAlignment="1">
      <alignment horizontal="right"/>
    </xf>
    <xf numFmtId="1" fontId="4" fillId="0" borderId="4" xfId="2" applyNumberFormat="1" applyFont="1" applyBorder="1"/>
    <xf numFmtId="1" fontId="4" fillId="0" borderId="4" xfId="2" applyNumberFormat="1" applyFont="1" applyBorder="1" applyAlignment="1">
      <alignment horizontal="right"/>
    </xf>
    <xf numFmtId="1" fontId="4" fillId="0" borderId="3" xfId="2" applyNumberFormat="1" applyFont="1" applyBorder="1"/>
    <xf numFmtId="0" fontId="0" fillId="0" borderId="7" xfId="0" applyBorder="1"/>
    <xf numFmtId="1" fontId="4" fillId="0" borderId="2" xfId="2" applyNumberFormat="1" applyFont="1" applyBorder="1"/>
    <xf numFmtId="1" fontId="2" fillId="0" borderId="4" xfId="2" applyNumberFormat="1" applyBorder="1"/>
    <xf numFmtId="0" fontId="3" fillId="0" borderId="10" xfId="2" applyFont="1" applyBorder="1"/>
    <xf numFmtId="0" fontId="5" fillId="0" borderId="0" xfId="2" applyFont="1"/>
    <xf numFmtId="0" fontId="3" fillId="0" borderId="1" xfId="3" applyFont="1" applyBorder="1" applyAlignment="1">
      <alignment horizontal="left"/>
    </xf>
    <xf numFmtId="0" fontId="3" fillId="0" borderId="1" xfId="3" applyFont="1" applyBorder="1" applyAlignment="1">
      <alignment horizontal="center"/>
    </xf>
    <xf numFmtId="0" fontId="5" fillId="0" borderId="1" xfId="3" applyFont="1" applyBorder="1" applyAlignment="1">
      <alignment horizontal="left"/>
    </xf>
    <xf numFmtId="0" fontId="6" fillId="0" borderId="1" xfId="3" applyBorder="1"/>
    <xf numFmtId="164" fontId="0" fillId="0" borderId="1" xfId="1" applyNumberFormat="1" applyFont="1" applyBorder="1" applyAlignment="1">
      <alignment horizontal="center"/>
    </xf>
    <xf numFmtId="0" fontId="6" fillId="0" borderId="1" xfId="3" applyNumberFormat="1" applyBorder="1" applyAlignment="1">
      <alignment horizontal="center"/>
    </xf>
    <xf numFmtId="2" fontId="6" fillId="0" borderId="12" xfId="1" applyNumberFormat="1" applyFont="1" applyBorder="1" applyAlignment="1">
      <alignment horizontal="center"/>
    </xf>
    <xf numFmtId="2" fontId="6" fillId="0" borderId="1" xfId="1" applyNumberFormat="1" applyFont="1" applyBorder="1" applyAlignment="1">
      <alignment horizontal="center"/>
    </xf>
    <xf numFmtId="0" fontId="3" fillId="0" borderId="1" xfId="2" applyFont="1" applyBorder="1"/>
    <xf numFmtId="0" fontId="7" fillId="0" borderId="1" xfId="2" applyFont="1" applyBorder="1" applyAlignment="1">
      <alignment horizontal="center"/>
    </xf>
    <xf numFmtId="0" fontId="0" fillId="0" borderId="11" xfId="0" applyBorder="1"/>
    <xf numFmtId="0" fontId="3" fillId="0" borderId="13" xfId="2" applyFont="1" applyBorder="1" applyAlignment="1">
      <alignment horizontal="right"/>
    </xf>
    <xf numFmtId="0" fontId="3" fillId="0" borderId="14" xfId="2" applyFont="1" applyBorder="1" applyAlignment="1">
      <alignment horizontal="left"/>
    </xf>
    <xf numFmtId="165" fontId="4" fillId="0" borderId="1" xfId="2" applyNumberFormat="1" applyFont="1" applyBorder="1"/>
    <xf numFmtId="0" fontId="0" fillId="0" borderId="1" xfId="0" applyBorder="1"/>
    <xf numFmtId="1" fontId="5" fillId="0" borderId="0" xfId="2" applyNumberFormat="1" applyFont="1" applyBorder="1"/>
    <xf numFmtId="1" fontId="6" fillId="0" borderId="0" xfId="2" applyNumberFormat="1" applyFont="1" applyBorder="1"/>
    <xf numFmtId="2" fontId="5" fillId="0" borderId="0" xfId="2" applyNumberFormat="1" applyFont="1" applyFill="1" applyBorder="1"/>
    <xf numFmtId="1" fontId="0" fillId="0" borderId="0" xfId="0" applyNumberFormat="1" applyBorder="1"/>
    <xf numFmtId="0" fontId="8" fillId="0" borderId="0" xfId="0" applyFont="1" applyAlignment="1">
      <alignment horizontal="center"/>
    </xf>
    <xf numFmtId="0" fontId="8" fillId="0" borderId="0" xfId="0" applyFont="1"/>
    <xf numFmtId="165" fontId="0" fillId="0" borderId="1" xfId="0" applyNumberFormat="1" applyBorder="1"/>
    <xf numFmtId="10" fontId="0" fillId="0" borderId="1" xfId="1" applyNumberFormat="1" applyFont="1" applyBorder="1"/>
    <xf numFmtId="0" fontId="8" fillId="0" borderId="1" xfId="0" applyFont="1" applyBorder="1" applyAlignment="1">
      <alignment horizontal="center"/>
    </xf>
  </cellXfs>
  <cellStyles count="4">
    <cellStyle name="ANCLAS,REZONES Y SUS PARTES,DE FUNDICION,DE HIERRO O DE ACERO" xfId="3"/>
    <cellStyle name="Normal" xfId="0" builtinId="0"/>
    <cellStyle name="Normal_GR ACCOUNT" xfId="2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6</xdr:row>
          <xdr:rowOff>0</xdr:rowOff>
        </xdr:from>
        <xdr:to>
          <xdr:col>10</xdr:col>
          <xdr:colOff>600075</xdr:colOff>
          <xdr:row>9</xdr:row>
          <xdr:rowOff>47625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228600</xdr:colOff>
          <xdr:row>21</xdr:row>
          <xdr:rowOff>0</xdr:rowOff>
        </xdr:from>
        <xdr:to>
          <xdr:col>13</xdr:col>
          <xdr:colOff>19050</xdr:colOff>
          <xdr:row>25</xdr:row>
          <xdr:rowOff>76200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w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46"/>
  <sheetViews>
    <sheetView tabSelected="1" workbookViewId="0">
      <selection activeCell="C27" sqref="C27"/>
    </sheetView>
  </sheetViews>
  <sheetFormatPr baseColWidth="10" defaultRowHeight="15" x14ac:dyDescent="0.25"/>
  <cols>
    <col min="1" max="1" width="15" customWidth="1"/>
    <col min="2" max="2" width="11.28515625" customWidth="1"/>
    <col min="5" max="5" width="13" customWidth="1"/>
    <col min="6" max="6" width="13.42578125" customWidth="1"/>
    <col min="11" max="11" width="12.85546875" customWidth="1"/>
    <col min="16" max="16" width="14" customWidth="1"/>
    <col min="21" max="21" width="15" customWidth="1"/>
  </cols>
  <sheetData>
    <row r="1" spans="1:35" x14ac:dyDescent="0.25">
      <c r="B1" s="5" t="s">
        <v>0</v>
      </c>
      <c r="C1" s="6" t="s">
        <v>1</v>
      </c>
      <c r="D1" s="7">
        <v>0.3</v>
      </c>
      <c r="E1" s="5" t="s">
        <v>5</v>
      </c>
      <c r="F1" s="6" t="s">
        <v>1</v>
      </c>
      <c r="G1" s="14">
        <v>0.28499999999999998</v>
      </c>
      <c r="H1" s="5" t="s">
        <v>6</v>
      </c>
      <c r="I1" s="6" t="s">
        <v>1</v>
      </c>
      <c r="J1" s="7">
        <v>0.3</v>
      </c>
      <c r="K1" s="5" t="s">
        <v>7</v>
      </c>
      <c r="L1" s="6" t="s">
        <v>1</v>
      </c>
      <c r="M1" s="7">
        <v>0.35</v>
      </c>
      <c r="N1" s="5" t="s">
        <v>8</v>
      </c>
      <c r="O1" s="6" t="s">
        <v>1</v>
      </c>
      <c r="P1" s="7">
        <v>0.3</v>
      </c>
      <c r="AE1" s="1"/>
    </row>
    <row r="2" spans="1:35" x14ac:dyDescent="0.25">
      <c r="B2" s="8" t="s">
        <v>2</v>
      </c>
      <c r="C2" s="9" t="s">
        <v>3</v>
      </c>
      <c r="D2" s="10" t="s">
        <v>4</v>
      </c>
      <c r="E2" s="8" t="s">
        <v>2</v>
      </c>
      <c r="F2" s="9" t="s">
        <v>3</v>
      </c>
      <c r="G2" s="10" t="s">
        <v>4</v>
      </c>
      <c r="H2" s="8" t="s">
        <v>2</v>
      </c>
      <c r="I2" s="9" t="s">
        <v>3</v>
      </c>
      <c r="J2" s="10" t="s">
        <v>4</v>
      </c>
      <c r="K2" s="8" t="s">
        <v>2</v>
      </c>
      <c r="L2" s="9" t="s">
        <v>3</v>
      </c>
      <c r="M2" s="10" t="s">
        <v>4</v>
      </c>
      <c r="N2" s="8" t="s">
        <v>2</v>
      </c>
      <c r="O2" s="9" t="s">
        <v>3</v>
      </c>
      <c r="P2" s="10" t="s">
        <v>4</v>
      </c>
      <c r="Y2" s="2"/>
      <c r="AD2" s="2"/>
      <c r="AE2" s="1"/>
      <c r="AI2" s="2"/>
    </row>
    <row r="3" spans="1:35" x14ac:dyDescent="0.25">
      <c r="A3" s="22">
        <v>1980</v>
      </c>
      <c r="B3" s="23">
        <v>327503.95790950966</v>
      </c>
      <c r="C3" s="24">
        <v>966977.4069544333</v>
      </c>
      <c r="D3" s="25">
        <v>10064.710299999999</v>
      </c>
      <c r="E3" s="23">
        <v>1451.9042883102752</v>
      </c>
      <c r="F3" s="24">
        <v>11994.182742933343</v>
      </c>
      <c r="G3" s="26">
        <v>343.12</v>
      </c>
      <c r="H3" s="23">
        <v>746930.72532453714</v>
      </c>
      <c r="I3" s="27">
        <v>1667428.7735597154</v>
      </c>
      <c r="J3" s="25">
        <v>419930</v>
      </c>
      <c r="K3" s="23">
        <v>167762.69395524205</v>
      </c>
      <c r="L3" s="24">
        <v>382545.55841435172</v>
      </c>
      <c r="M3" s="25">
        <v>13683</v>
      </c>
      <c r="N3" s="23">
        <v>1052723.5984091137</v>
      </c>
      <c r="O3" s="24">
        <v>1775534.2432512126</v>
      </c>
      <c r="P3" s="26">
        <v>241534</v>
      </c>
      <c r="Y3" s="3"/>
      <c r="AD3" s="4"/>
      <c r="AE3" s="1"/>
      <c r="AI3" s="3"/>
    </row>
    <row r="4" spans="1:35" x14ac:dyDescent="0.25">
      <c r="A4" s="28">
        <v>2000</v>
      </c>
      <c r="B4" s="11">
        <v>439897.25331783801</v>
      </c>
      <c r="C4" s="12">
        <v>1332789.3030067366</v>
      </c>
      <c r="D4" s="13">
        <v>13500.423204001037</v>
      </c>
      <c r="E4" s="11">
        <v>4381.3999999999996</v>
      </c>
      <c r="F4" s="12">
        <v>29974.411977371135</v>
      </c>
      <c r="G4" s="13">
        <v>512.17999999999995</v>
      </c>
      <c r="H4" s="11">
        <v>4724163.13737131</v>
      </c>
      <c r="I4" s="16">
        <v>11269331.539875396</v>
      </c>
      <c r="J4" s="17">
        <v>660208.93269754364</v>
      </c>
      <c r="K4" s="11">
        <v>698275.33780863904</v>
      </c>
      <c r="L4" s="12">
        <v>2249454.5100121154</v>
      </c>
      <c r="M4" s="17">
        <v>21156</v>
      </c>
      <c r="N4" s="11">
        <v>2841027.4167181635</v>
      </c>
      <c r="O4" s="12">
        <v>6349137.4937844258</v>
      </c>
      <c r="P4" s="13">
        <v>373623.59292312997</v>
      </c>
    </row>
    <row r="5" spans="1:35" x14ac:dyDescent="0.25">
      <c r="AD5" s="4"/>
      <c r="AE5" s="1"/>
      <c r="AI5" s="3"/>
    </row>
    <row r="7" spans="1:35" x14ac:dyDescent="0.25">
      <c r="B7" s="5" t="s">
        <v>9</v>
      </c>
      <c r="C7" s="6" t="s">
        <v>1</v>
      </c>
      <c r="D7" s="7">
        <v>0.35</v>
      </c>
      <c r="E7" s="5" t="s">
        <v>10</v>
      </c>
      <c r="F7" s="6" t="s">
        <v>1</v>
      </c>
      <c r="G7" s="7">
        <v>0.36</v>
      </c>
    </row>
    <row r="8" spans="1:35" x14ac:dyDescent="0.25">
      <c r="B8" s="8" t="s">
        <v>2</v>
      </c>
      <c r="C8" s="9" t="s">
        <v>3</v>
      </c>
      <c r="D8" s="10" t="s">
        <v>4</v>
      </c>
      <c r="E8" s="8" t="s">
        <v>2</v>
      </c>
      <c r="F8" s="9" t="s">
        <v>3</v>
      </c>
      <c r="G8" s="10" t="s">
        <v>4</v>
      </c>
    </row>
    <row r="9" spans="1:35" x14ac:dyDescent="0.25">
      <c r="A9" s="22">
        <v>1980</v>
      </c>
      <c r="B9" s="29">
        <v>322803.75430873578</v>
      </c>
      <c r="C9" s="27">
        <v>507433.30468564021</v>
      </c>
      <c r="D9" s="30">
        <v>11781.40819867977</v>
      </c>
      <c r="E9" s="29">
        <v>32508.738195357113</v>
      </c>
      <c r="F9" s="27">
        <v>55335.269013570898</v>
      </c>
      <c r="G9" s="30">
        <v>1145.779037487199</v>
      </c>
    </row>
    <row r="10" spans="1:35" x14ac:dyDescent="0.25">
      <c r="A10" s="28">
        <v>2005</v>
      </c>
      <c r="B10" s="19">
        <v>656153.64215202478</v>
      </c>
      <c r="C10" s="16">
        <v>1515268.677304554</v>
      </c>
      <c r="D10" s="20">
        <v>18030.701486156497</v>
      </c>
      <c r="E10" s="19">
        <v>114417.62351962044</v>
      </c>
      <c r="F10" s="16">
        <v>143802.04991485755</v>
      </c>
      <c r="G10" s="20">
        <v>1798.7760000000001</v>
      </c>
    </row>
    <row r="13" spans="1:35" x14ac:dyDescent="0.25">
      <c r="A13" s="31" t="s">
        <v>0</v>
      </c>
      <c r="B13" s="32"/>
      <c r="C13" s="32"/>
      <c r="D13" s="32"/>
      <c r="E13" s="32"/>
      <c r="F13" s="41" t="s">
        <v>5</v>
      </c>
      <c r="G13" s="32"/>
      <c r="H13" s="32"/>
      <c r="I13" s="32"/>
      <c r="J13" s="32"/>
      <c r="K13" s="41" t="s">
        <v>6</v>
      </c>
      <c r="L13" s="32"/>
      <c r="M13" s="32"/>
      <c r="N13" s="32"/>
      <c r="O13" s="32"/>
      <c r="P13" s="41" t="s">
        <v>7</v>
      </c>
      <c r="Q13" s="32"/>
      <c r="R13" s="32"/>
      <c r="S13" s="32"/>
      <c r="T13" s="32"/>
      <c r="U13" s="41" t="s">
        <v>8</v>
      </c>
      <c r="V13" s="32"/>
      <c r="W13" s="32"/>
      <c r="X13" s="32"/>
      <c r="Y13" s="32"/>
    </row>
    <row r="14" spans="1:35" x14ac:dyDescent="0.25">
      <c r="A14" s="33" t="s">
        <v>18</v>
      </c>
      <c r="B14" s="34" t="s">
        <v>11</v>
      </c>
      <c r="C14" s="34" t="s">
        <v>12</v>
      </c>
      <c r="D14" s="34" t="s">
        <v>13</v>
      </c>
      <c r="E14" s="34" t="s">
        <v>14</v>
      </c>
      <c r="F14" s="33" t="s">
        <v>18</v>
      </c>
      <c r="G14" s="34" t="s">
        <v>11</v>
      </c>
      <c r="H14" s="34" t="s">
        <v>12</v>
      </c>
      <c r="I14" s="34" t="s">
        <v>13</v>
      </c>
      <c r="J14" s="34" t="s">
        <v>14</v>
      </c>
      <c r="K14" s="33" t="s">
        <v>18</v>
      </c>
      <c r="L14" s="34" t="s">
        <v>11</v>
      </c>
      <c r="M14" s="34" t="s">
        <v>12</v>
      </c>
      <c r="N14" s="34" t="s">
        <v>13</v>
      </c>
      <c r="O14" s="34" t="s">
        <v>14</v>
      </c>
      <c r="P14" s="33" t="s">
        <v>18</v>
      </c>
      <c r="Q14" s="34" t="s">
        <v>11</v>
      </c>
      <c r="R14" s="34" t="s">
        <v>12</v>
      </c>
      <c r="S14" s="34" t="s">
        <v>13</v>
      </c>
      <c r="T14" s="34" t="s">
        <v>14</v>
      </c>
      <c r="U14" s="33" t="s">
        <v>18</v>
      </c>
      <c r="V14" s="34" t="s">
        <v>11</v>
      </c>
      <c r="W14" s="34" t="s">
        <v>12</v>
      </c>
      <c r="X14" s="34" t="s">
        <v>13</v>
      </c>
      <c r="Y14" s="34" t="s">
        <v>14</v>
      </c>
    </row>
    <row r="15" spans="1:35" x14ac:dyDescent="0.25">
      <c r="A15" s="35" t="s">
        <v>15</v>
      </c>
      <c r="B15" s="39">
        <f>((LN(B4)-LN(B3))/20)*100</f>
        <v>1.4752052211724997</v>
      </c>
      <c r="C15" s="39">
        <f>((LN(C4)-LN(C3))/20)*100</f>
        <v>1.6042705715211003</v>
      </c>
      <c r="D15" s="39">
        <f>((LN(D4)-LN(D3))/20)*100</f>
        <v>1.4684287881555669</v>
      </c>
      <c r="E15" s="38"/>
      <c r="F15" s="35" t="s">
        <v>15</v>
      </c>
      <c r="G15" s="39">
        <f>((LN(E4)-LN(E3))/20)*100</f>
        <v>5.5224615546548561</v>
      </c>
      <c r="H15" s="39">
        <f t="shared" ref="H15:I15" si="0">((LN(F4)-LN(F3))/20)*100</f>
        <v>4.5796116139657705</v>
      </c>
      <c r="I15" s="39">
        <f t="shared" si="0"/>
        <v>2.0029794277363333</v>
      </c>
      <c r="J15" s="38"/>
      <c r="K15" s="35" t="s">
        <v>15</v>
      </c>
      <c r="L15" s="39">
        <f>((LN(H4)-LN(H3))/20)*100</f>
        <v>9.2223663340385897</v>
      </c>
      <c r="M15" s="39">
        <f t="shared" ref="M15:N15" si="1">((LN(I4)-LN(I3))/20)*100</f>
        <v>9.5540111483607681</v>
      </c>
      <c r="N15" s="39">
        <f t="shared" si="1"/>
        <v>2.2623415944868697</v>
      </c>
      <c r="O15" s="38"/>
      <c r="P15" s="35" t="s">
        <v>15</v>
      </c>
      <c r="Q15" s="39">
        <f>((LN(K4)-LN(K3))/20)*100</f>
        <v>7.1303152345110465</v>
      </c>
      <c r="R15" s="39">
        <f t="shared" ref="R15:S15" si="2">((LN(L4)-LN(L3))/20)*100</f>
        <v>8.8579763633548936</v>
      </c>
      <c r="S15" s="39">
        <f t="shared" si="2"/>
        <v>2.1788468340302991</v>
      </c>
      <c r="T15" s="38"/>
      <c r="U15" s="35" t="s">
        <v>15</v>
      </c>
      <c r="V15" s="39">
        <f>((LN(N4)-LN(N3))/20)*100</f>
        <v>4.9639252207301698</v>
      </c>
      <c r="W15" s="39">
        <f t="shared" ref="W15:X15" si="3">((LN(O4)-LN(O3))/20)*100</f>
        <v>6.3710880808699164</v>
      </c>
      <c r="X15" s="39">
        <f t="shared" si="3"/>
        <v>2.1811930232536003</v>
      </c>
      <c r="Y15" s="38"/>
    </row>
    <row r="16" spans="1:35" x14ac:dyDescent="0.25">
      <c r="A16" s="35" t="s">
        <v>16</v>
      </c>
      <c r="B16" s="38"/>
      <c r="C16" s="40">
        <f>C15*D1</f>
        <v>0.48128117145633009</v>
      </c>
      <c r="D16" s="40">
        <f>D15*(1-D1)</f>
        <v>1.0279001517088968</v>
      </c>
      <c r="E16" s="40">
        <f>B15-C16-D16</f>
        <v>-3.3976101992727159E-2</v>
      </c>
      <c r="F16" s="35" t="s">
        <v>16</v>
      </c>
      <c r="G16" s="38"/>
      <c r="H16" s="40">
        <f>H15*G1</f>
        <v>1.3051893099802445</v>
      </c>
      <c r="I16" s="40">
        <f>I15*(1-G1)</f>
        <v>1.4321302908314786</v>
      </c>
      <c r="J16" s="40">
        <f>G15-H16-I16</f>
        <v>2.7851419538431328</v>
      </c>
      <c r="K16" s="35" t="s">
        <v>16</v>
      </c>
      <c r="L16" s="38"/>
      <c r="M16" s="40">
        <f>M15*J1</f>
        <v>2.8662033445082304</v>
      </c>
      <c r="N16" s="40">
        <f>N15*(1-J1)</f>
        <v>1.5836391161408088</v>
      </c>
      <c r="O16" s="40">
        <f>L15-M16-N16</f>
        <v>4.7725238733895505</v>
      </c>
      <c r="P16" s="35" t="s">
        <v>16</v>
      </c>
      <c r="Q16" s="38"/>
      <c r="R16" s="40">
        <f>R15*M1</f>
        <v>3.1002917271742128</v>
      </c>
      <c r="S16" s="40">
        <f>S15*(1-M1)</f>
        <v>1.4162504421196944</v>
      </c>
      <c r="T16" s="40">
        <f>Q15-R16-S16</f>
        <v>2.6137730652171394</v>
      </c>
      <c r="U16" s="35" t="s">
        <v>16</v>
      </c>
      <c r="V16" s="38"/>
      <c r="W16" s="40">
        <f>W15*P1</f>
        <v>1.9113264242609749</v>
      </c>
      <c r="X16" s="40">
        <f>X15*(1-P1)</f>
        <v>1.5268351162775202</v>
      </c>
      <c r="Y16" s="40">
        <f>V15-W16-X16</f>
        <v>1.525763680191675</v>
      </c>
    </row>
    <row r="17" spans="1:25" x14ac:dyDescent="0.25">
      <c r="A17" s="35" t="s">
        <v>17</v>
      </c>
      <c r="B17" s="36"/>
      <c r="C17" s="37">
        <f>C16/B15</f>
        <v>0.32624692791814119</v>
      </c>
      <c r="D17" s="37">
        <f>D16/B15</f>
        <v>0.69678451306721734</v>
      </c>
      <c r="E17" s="37">
        <f>E16/B15</f>
        <v>-2.30314409853585E-2</v>
      </c>
      <c r="F17" s="35" t="s">
        <v>17</v>
      </c>
      <c r="G17" s="36"/>
      <c r="H17" s="37">
        <f>H16/G15</f>
        <v>0.23634194589912658</v>
      </c>
      <c r="I17" s="37">
        <f>I16/G15</f>
        <v>0.25932825003088394</v>
      </c>
      <c r="J17" s="37">
        <f>J16/G15</f>
        <v>0.5043298040699894</v>
      </c>
      <c r="K17" s="35" t="s">
        <v>17</v>
      </c>
      <c r="L17" s="36"/>
      <c r="M17" s="37">
        <f>M16/L15</f>
        <v>0.31078827718320362</v>
      </c>
      <c r="N17" s="37">
        <f>N16/L15</f>
        <v>0.17171722080652954</v>
      </c>
      <c r="O17" s="37">
        <f>O16/L15</f>
        <v>0.51749450201026692</v>
      </c>
      <c r="P17" s="35" t="s">
        <v>17</v>
      </c>
      <c r="Q17" s="36"/>
      <c r="R17" s="37">
        <f>R16/Q15</f>
        <v>0.43480430040016482</v>
      </c>
      <c r="S17" s="37">
        <f>S16/Q15</f>
        <v>0.19862381893930559</v>
      </c>
      <c r="T17" s="37">
        <f>T16/Q15</f>
        <v>0.36657188066052959</v>
      </c>
      <c r="U17" s="35" t="s">
        <v>17</v>
      </c>
      <c r="V17" s="36"/>
      <c r="W17" s="37">
        <f>W16/V15</f>
        <v>0.38504335566518222</v>
      </c>
      <c r="X17" s="37">
        <f>X16/V15</f>
        <v>0.30758624443035626</v>
      </c>
      <c r="Y17" s="37">
        <f>Y16/V15</f>
        <v>0.30737039990446158</v>
      </c>
    </row>
    <row r="19" spans="1:25" x14ac:dyDescent="0.25">
      <c r="A19" s="41" t="s">
        <v>9</v>
      </c>
      <c r="B19" s="32"/>
      <c r="C19" s="32"/>
      <c r="D19" s="32"/>
      <c r="E19" s="32"/>
      <c r="F19" s="41" t="s">
        <v>10</v>
      </c>
      <c r="G19" s="32"/>
      <c r="H19" s="32"/>
      <c r="I19" s="32"/>
      <c r="J19" s="32"/>
    </row>
    <row r="20" spans="1:25" x14ac:dyDescent="0.25">
      <c r="A20" s="33" t="s">
        <v>21</v>
      </c>
      <c r="B20" s="34" t="s">
        <v>11</v>
      </c>
      <c r="C20" s="34" t="s">
        <v>12</v>
      </c>
      <c r="D20" s="34" t="s">
        <v>13</v>
      </c>
      <c r="E20" s="34" t="s">
        <v>14</v>
      </c>
      <c r="F20" s="33" t="s">
        <v>21</v>
      </c>
      <c r="G20" s="34" t="s">
        <v>11</v>
      </c>
      <c r="H20" s="34" t="s">
        <v>12</v>
      </c>
      <c r="I20" s="34" t="s">
        <v>13</v>
      </c>
      <c r="J20" s="34" t="s">
        <v>14</v>
      </c>
    </row>
    <row r="21" spans="1:25" x14ac:dyDescent="0.25">
      <c r="A21" s="35" t="s">
        <v>15</v>
      </c>
      <c r="B21" s="39">
        <f>((LN(B10)-LN(B9))/25)*100</f>
        <v>2.8374016213685209</v>
      </c>
      <c r="C21" s="39">
        <f>((LN(C10)-LN(C9))/25)*100</f>
        <v>4.3759310561368139</v>
      </c>
      <c r="D21" s="39">
        <f>((LN(D10)-LN(D9))/25)*100</f>
        <v>1.702212922017587</v>
      </c>
      <c r="E21" s="38"/>
      <c r="F21" s="35" t="s">
        <v>15</v>
      </c>
      <c r="G21" s="39">
        <f>((LN(E10)-LN(E9))/25)*100</f>
        <v>5.0333847923165607</v>
      </c>
      <c r="H21" s="39">
        <f>((LN(F10)-LN(F9))/25)*100</f>
        <v>3.8201088770187965</v>
      </c>
      <c r="I21" s="39">
        <f>((LN(G10)-LN(G9))/25)*100</f>
        <v>1.8040865834444766</v>
      </c>
      <c r="J21" s="38"/>
    </row>
    <row r="22" spans="1:25" x14ac:dyDescent="0.25">
      <c r="A22" s="35" t="s">
        <v>16</v>
      </c>
      <c r="B22" s="38"/>
      <c r="C22" s="40">
        <f>C21*D7</f>
        <v>1.5315758696478847</v>
      </c>
      <c r="D22" s="40">
        <f>D21*(1-D7)</f>
        <v>1.1064383993114315</v>
      </c>
      <c r="E22" s="40">
        <f>B21-C22-D22</f>
        <v>0.19938735240920469</v>
      </c>
      <c r="F22" s="35" t="s">
        <v>16</v>
      </c>
      <c r="G22" s="38"/>
      <c r="H22" s="40">
        <f>H21*G7</f>
        <v>1.3752391957267667</v>
      </c>
      <c r="I22" s="40">
        <f>I21*(1-G7)</f>
        <v>1.1546154134044651</v>
      </c>
      <c r="J22" s="40">
        <f>G21-H22-I22</f>
        <v>2.5035301831853287</v>
      </c>
    </row>
    <row r="23" spans="1:25" x14ac:dyDescent="0.25">
      <c r="A23" s="35" t="s">
        <v>17</v>
      </c>
      <c r="B23" s="36"/>
      <c r="C23" s="37">
        <f>C22/B21</f>
        <v>0.5397811357100667</v>
      </c>
      <c r="D23" s="37">
        <f>D22/B21</f>
        <v>0.38994775747600363</v>
      </c>
      <c r="E23" s="37">
        <f>E22/B21</f>
        <v>7.0271106813929715E-2</v>
      </c>
      <c r="F23" s="35" t="s">
        <v>17</v>
      </c>
      <c r="G23" s="36"/>
      <c r="H23" s="37">
        <f>H22/G21</f>
        <v>0.27322353693801893</v>
      </c>
      <c r="I23" s="37">
        <f>I22/G21</f>
        <v>0.22939144552726831</v>
      </c>
      <c r="J23" s="37">
        <f>J22/G21</f>
        <v>0.4973850175347127</v>
      </c>
    </row>
    <row r="40" spans="2:9" x14ac:dyDescent="0.25">
      <c r="B40" s="18"/>
      <c r="C40" s="18"/>
      <c r="D40" s="18"/>
      <c r="E40" s="18"/>
      <c r="F40" s="18"/>
      <c r="G40" s="18"/>
      <c r="H40" s="18"/>
      <c r="I40" s="18"/>
    </row>
    <row r="41" spans="2:9" x14ac:dyDescent="0.25">
      <c r="B41" s="48"/>
      <c r="C41" s="48"/>
      <c r="D41" s="49"/>
      <c r="E41" s="50"/>
      <c r="F41" s="48"/>
      <c r="G41" s="48"/>
      <c r="H41" s="49"/>
      <c r="I41" s="18"/>
    </row>
    <row r="42" spans="2:9" x14ac:dyDescent="0.25">
      <c r="B42" s="18"/>
      <c r="C42" s="18"/>
      <c r="D42" s="18"/>
      <c r="E42" s="18"/>
      <c r="F42" s="18"/>
      <c r="G42" s="18"/>
      <c r="H42" s="18"/>
      <c r="I42" s="18"/>
    </row>
    <row r="43" spans="2:9" x14ac:dyDescent="0.25">
      <c r="B43" s="18"/>
      <c r="C43" s="18"/>
      <c r="D43" s="18"/>
      <c r="E43" s="18"/>
      <c r="F43" s="15"/>
      <c r="G43" s="15"/>
      <c r="H43" s="21"/>
      <c r="I43" s="18"/>
    </row>
    <row r="44" spans="2:9" x14ac:dyDescent="0.25">
      <c r="B44" s="51"/>
      <c r="C44" s="51"/>
      <c r="D44" s="51"/>
      <c r="E44" s="18"/>
      <c r="F44" s="18"/>
      <c r="G44" s="18"/>
      <c r="H44" s="18"/>
      <c r="I44" s="18"/>
    </row>
    <row r="45" spans="2:9" x14ac:dyDescent="0.25">
      <c r="B45" s="18"/>
      <c r="C45" s="18"/>
      <c r="D45" s="18"/>
      <c r="E45" s="18"/>
      <c r="F45" s="51"/>
      <c r="G45" s="51"/>
      <c r="H45" s="51"/>
      <c r="I45" s="18"/>
    </row>
    <row r="46" spans="2:9" x14ac:dyDescent="0.25">
      <c r="B46" s="18"/>
      <c r="C46" s="18"/>
      <c r="D46" s="18"/>
      <c r="E46" s="18"/>
      <c r="F46" s="18"/>
      <c r="G46" s="18"/>
      <c r="H46" s="18"/>
      <c r="I46" s="18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1025" r:id="rId4">
          <objectPr defaultSize="0" autoPict="0" r:id="rId5">
            <anchor moveWithCells="1" sizeWithCells="1">
              <from>
                <xdr:col>8</xdr:col>
                <xdr:colOff>0</xdr:colOff>
                <xdr:row>6</xdr:row>
                <xdr:rowOff>0</xdr:rowOff>
              </from>
              <to>
                <xdr:col>10</xdr:col>
                <xdr:colOff>600075</xdr:colOff>
                <xdr:row>9</xdr:row>
                <xdr:rowOff>47625</xdr:rowOff>
              </to>
            </anchor>
          </objectPr>
        </oleObject>
      </mc:Choice>
      <mc:Fallback>
        <oleObject progId="Equation.DSMT4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"/>
  <sheetViews>
    <sheetView topLeftCell="A13" workbookViewId="0">
      <selection activeCell="I22" sqref="I22"/>
    </sheetView>
  </sheetViews>
  <sheetFormatPr baseColWidth="10" defaultRowHeight="15" x14ac:dyDescent="0.25"/>
  <cols>
    <col min="1" max="1" width="13.7109375" customWidth="1"/>
    <col min="2" max="2" width="12" bestFit="1" customWidth="1"/>
    <col min="5" max="5" width="13.85546875" customWidth="1"/>
    <col min="9" max="9" width="13" customWidth="1"/>
    <col min="13" max="13" width="13.140625" customWidth="1"/>
    <col min="17" max="17" width="13.7109375" customWidth="1"/>
  </cols>
  <sheetData>
    <row r="1" spans="1:20" x14ac:dyDescent="0.25">
      <c r="B1" s="5" t="s">
        <v>0</v>
      </c>
      <c r="C1" s="6" t="s">
        <v>1</v>
      </c>
      <c r="D1" s="7">
        <v>0.3</v>
      </c>
      <c r="E1" s="5" t="s">
        <v>5</v>
      </c>
      <c r="F1" s="6" t="s">
        <v>1</v>
      </c>
      <c r="G1" s="14">
        <v>0.28499999999999998</v>
      </c>
      <c r="H1" s="5" t="s">
        <v>6</v>
      </c>
      <c r="I1" s="6" t="s">
        <v>1</v>
      </c>
      <c r="J1" s="7">
        <v>0.3</v>
      </c>
      <c r="K1" s="5" t="s">
        <v>7</v>
      </c>
      <c r="L1" s="6" t="s">
        <v>1</v>
      </c>
      <c r="M1" s="7">
        <v>0.35</v>
      </c>
      <c r="N1" s="5" t="s">
        <v>8</v>
      </c>
      <c r="O1" s="6" t="s">
        <v>1</v>
      </c>
      <c r="P1" s="7">
        <v>0.3</v>
      </c>
    </row>
    <row r="2" spans="1:20" x14ac:dyDescent="0.25">
      <c r="B2" s="8" t="s">
        <v>2</v>
      </c>
      <c r="C2" s="9" t="s">
        <v>3</v>
      </c>
      <c r="D2" s="10" t="s">
        <v>4</v>
      </c>
      <c r="E2" s="8" t="s">
        <v>2</v>
      </c>
      <c r="F2" s="9" t="s">
        <v>3</v>
      </c>
      <c r="G2" s="10" t="s">
        <v>4</v>
      </c>
      <c r="H2" s="8" t="s">
        <v>2</v>
      </c>
      <c r="I2" s="9" t="s">
        <v>3</v>
      </c>
      <c r="J2" s="10" t="s">
        <v>4</v>
      </c>
      <c r="K2" s="8" t="s">
        <v>2</v>
      </c>
      <c r="L2" s="9" t="s">
        <v>3</v>
      </c>
      <c r="M2" s="10" t="s">
        <v>4</v>
      </c>
      <c r="N2" s="8" t="s">
        <v>2</v>
      </c>
      <c r="O2" s="9" t="s">
        <v>3</v>
      </c>
      <c r="P2" s="10" t="s">
        <v>4</v>
      </c>
    </row>
    <row r="3" spans="1:20" x14ac:dyDescent="0.25">
      <c r="A3" s="22">
        <v>1980</v>
      </c>
      <c r="B3" s="23">
        <v>327503.95790950966</v>
      </c>
      <c r="C3" s="24">
        <v>966977.4069544333</v>
      </c>
      <c r="D3" s="25">
        <v>10064.710299999999</v>
      </c>
      <c r="E3" s="23">
        <v>1451.9042883102752</v>
      </c>
      <c r="F3" s="24">
        <v>11994.182742933343</v>
      </c>
      <c r="G3" s="26">
        <v>343.12</v>
      </c>
      <c r="H3" s="23">
        <v>746930.72532453714</v>
      </c>
      <c r="I3" s="27">
        <v>1667428.7735597154</v>
      </c>
      <c r="J3" s="25">
        <v>419930</v>
      </c>
      <c r="K3" s="23">
        <v>167762.69395524205</v>
      </c>
      <c r="L3" s="24">
        <v>382545.55841435172</v>
      </c>
      <c r="M3" s="25">
        <v>13683</v>
      </c>
      <c r="N3" s="23">
        <v>1052723.5984091137</v>
      </c>
      <c r="O3" s="24">
        <v>1775534.2432512126</v>
      </c>
      <c r="P3" s="26">
        <v>241534</v>
      </c>
    </row>
    <row r="4" spans="1:20" x14ac:dyDescent="0.25">
      <c r="A4" s="28">
        <v>2000</v>
      </c>
      <c r="B4" s="11">
        <v>439897.25331783801</v>
      </c>
      <c r="C4" s="12">
        <v>1332789.3030067366</v>
      </c>
      <c r="D4" s="13">
        <v>13500.423204001037</v>
      </c>
      <c r="E4" s="11">
        <v>4381.3999999999996</v>
      </c>
      <c r="F4" s="12">
        <v>29974.411977371135</v>
      </c>
      <c r="G4" s="13">
        <v>512.17999999999995</v>
      </c>
      <c r="H4" s="11">
        <v>4724163.13737131</v>
      </c>
      <c r="I4" s="16">
        <v>11269331.539875396</v>
      </c>
      <c r="J4" s="17">
        <v>660208.93269754364</v>
      </c>
      <c r="K4" s="11">
        <v>698275.33780863904</v>
      </c>
      <c r="L4" s="12">
        <v>2249454.5100121154</v>
      </c>
      <c r="M4" s="17">
        <v>21156</v>
      </c>
      <c r="N4" s="11">
        <v>2841027.4167181635</v>
      </c>
      <c r="O4" s="12">
        <v>6349137.4937844258</v>
      </c>
      <c r="P4" s="13">
        <v>373623.59292312997</v>
      </c>
    </row>
    <row r="6" spans="1:20" x14ac:dyDescent="0.25">
      <c r="B6" s="52" t="s">
        <v>19</v>
      </c>
      <c r="C6" s="52" t="s">
        <v>20</v>
      </c>
      <c r="D6" s="53"/>
      <c r="E6" s="52" t="s">
        <v>19</v>
      </c>
      <c r="F6" s="52" t="s">
        <v>20</v>
      </c>
      <c r="G6" s="53"/>
      <c r="H6" s="52" t="s">
        <v>19</v>
      </c>
      <c r="I6" s="52" t="s">
        <v>20</v>
      </c>
      <c r="J6" s="53"/>
      <c r="K6" s="52" t="s">
        <v>19</v>
      </c>
      <c r="L6" s="52" t="s">
        <v>20</v>
      </c>
      <c r="M6" s="53"/>
      <c r="N6" s="56" t="s">
        <v>19</v>
      </c>
      <c r="O6" s="56" t="s">
        <v>20</v>
      </c>
    </row>
    <row r="7" spans="1:20" x14ac:dyDescent="0.25">
      <c r="A7" s="47">
        <v>1980</v>
      </c>
      <c r="B7" s="54">
        <f>B3/D3</f>
        <v>32.539829577559694</v>
      </c>
      <c r="C7" s="54">
        <f>C3/D3</f>
        <v>96.076029824170234</v>
      </c>
      <c r="E7" s="54">
        <f>E3/G3</f>
        <v>4.2314767087615852</v>
      </c>
      <c r="F7" s="54">
        <f>F3/G3</f>
        <v>34.956233221419161</v>
      </c>
      <c r="H7" s="54">
        <f>H3/J3</f>
        <v>1.7787029393578386</v>
      </c>
      <c r="I7" s="54">
        <f>I3/J3</f>
        <v>3.9707302968583225</v>
      </c>
      <c r="K7" s="54">
        <f>K3/M3</f>
        <v>12.2606660787285</v>
      </c>
      <c r="L7" s="54">
        <f>L3/M3</f>
        <v>27.957725529076352</v>
      </c>
      <c r="N7" s="54">
        <f>N3/P3</f>
        <v>4.3584903094765695</v>
      </c>
      <c r="O7" s="54">
        <f>O3/P3</f>
        <v>7.3510737339306793</v>
      </c>
    </row>
    <row r="8" spans="1:20" x14ac:dyDescent="0.25">
      <c r="A8" s="47">
        <v>2000</v>
      </c>
      <c r="B8" s="54">
        <f>B4/D4</f>
        <v>32.58396027077643</v>
      </c>
      <c r="C8" s="54">
        <f>C4/D4</f>
        <v>98.72203877369904</v>
      </c>
      <c r="E8" s="54">
        <f>E4/G4</f>
        <v>8.5544144636651183</v>
      </c>
      <c r="F8" s="54">
        <f>F4/G4</f>
        <v>58.523198831213904</v>
      </c>
      <c r="H8" s="54">
        <f>H4/J4</f>
        <v>7.1555577384705789</v>
      </c>
      <c r="I8" s="54">
        <f>I4/J4</f>
        <v>17.069341206623942</v>
      </c>
      <c r="K8" s="54">
        <f>K4/M4</f>
        <v>33.006018992656415</v>
      </c>
      <c r="L8" s="54">
        <f>L4/M4</f>
        <v>106.3270235399941</v>
      </c>
      <c r="N8" s="54">
        <f>N4/P4</f>
        <v>7.6039829136343702</v>
      </c>
      <c r="O8" s="54">
        <f>O4/P4</f>
        <v>16.993406235699652</v>
      </c>
    </row>
    <row r="9" spans="1:20" x14ac:dyDescent="0.25">
      <c r="A9" s="47" t="s">
        <v>22</v>
      </c>
      <c r="B9" s="55">
        <f>(LN(B8)-LN(B7))/20</f>
        <v>6.7764330169439718E-5</v>
      </c>
      <c r="C9" s="55">
        <f t="shared" ref="C9" si="0">(LN(C8)-LN(C7))/20</f>
        <v>1.3584178336554231E-3</v>
      </c>
      <c r="E9" s="55">
        <f t="shared" ref="E9:F9" si="1">(LN(E8)-LN(E7))/20</f>
        <v>3.5194821269185231E-2</v>
      </c>
      <c r="F9" s="55">
        <f t="shared" si="1"/>
        <v>2.5766321862294394E-2</v>
      </c>
      <c r="H9" s="55">
        <f t="shared" ref="H9:I9" si="2">(LN(H8)-LN(H7))/20</f>
        <v>6.9600247395517165E-2</v>
      </c>
      <c r="I9" s="55">
        <f t="shared" si="2"/>
        <v>7.2916695538739057E-2</v>
      </c>
      <c r="K9" s="55">
        <f t="shared" ref="K9:L9" si="3">(LN(K8)-LN(K7))/20</f>
        <v>4.9514684004807429E-2</v>
      </c>
      <c r="L9" s="55">
        <f t="shared" si="3"/>
        <v>6.6791295293245942E-2</v>
      </c>
      <c r="N9" s="55">
        <f t="shared" ref="N9:O9" si="4">(LN(N8)-LN(N7))/20</f>
        <v>2.7827321974765572E-2</v>
      </c>
      <c r="O9" s="55">
        <f t="shared" si="4"/>
        <v>4.1898950576163087E-2</v>
      </c>
    </row>
    <row r="11" spans="1:20" x14ac:dyDescent="0.25">
      <c r="A11" s="41" t="s">
        <v>0</v>
      </c>
      <c r="B11" s="32"/>
      <c r="C11" s="32"/>
      <c r="D11" s="32"/>
      <c r="E11" s="41" t="s">
        <v>5</v>
      </c>
      <c r="F11" s="32"/>
      <c r="G11" s="32"/>
      <c r="H11" s="32"/>
      <c r="I11" s="41" t="s">
        <v>6</v>
      </c>
      <c r="J11" s="32"/>
      <c r="K11" s="32"/>
      <c r="L11" s="32"/>
      <c r="M11" s="41" t="s">
        <v>7</v>
      </c>
      <c r="N11" s="32"/>
      <c r="O11" s="32"/>
      <c r="P11" s="32"/>
      <c r="Q11" s="41" t="s">
        <v>8</v>
      </c>
      <c r="R11" s="32"/>
      <c r="S11" s="32"/>
      <c r="T11" s="32"/>
    </row>
    <row r="12" spans="1:20" x14ac:dyDescent="0.25">
      <c r="A12" s="33" t="s">
        <v>18</v>
      </c>
      <c r="B12" s="34" t="s">
        <v>19</v>
      </c>
      <c r="C12" s="34" t="s">
        <v>20</v>
      </c>
      <c r="D12" s="34" t="s">
        <v>14</v>
      </c>
      <c r="E12" s="33" t="s">
        <v>18</v>
      </c>
      <c r="F12" s="34" t="s">
        <v>19</v>
      </c>
      <c r="G12" s="34" t="s">
        <v>20</v>
      </c>
      <c r="H12" s="34" t="s">
        <v>14</v>
      </c>
      <c r="I12" s="33" t="s">
        <v>18</v>
      </c>
      <c r="J12" s="34" t="s">
        <v>19</v>
      </c>
      <c r="K12" s="34" t="s">
        <v>20</v>
      </c>
      <c r="L12" s="34" t="s">
        <v>14</v>
      </c>
      <c r="M12" s="33" t="s">
        <v>18</v>
      </c>
      <c r="N12" s="34" t="s">
        <v>19</v>
      </c>
      <c r="O12" s="34" t="s">
        <v>20</v>
      </c>
      <c r="P12" s="34" t="s">
        <v>14</v>
      </c>
      <c r="Q12" s="33" t="s">
        <v>18</v>
      </c>
      <c r="R12" s="34" t="s">
        <v>19</v>
      </c>
      <c r="S12" s="34" t="s">
        <v>20</v>
      </c>
      <c r="T12" s="34" t="s">
        <v>14</v>
      </c>
    </row>
    <row r="13" spans="1:20" x14ac:dyDescent="0.25">
      <c r="A13" s="35" t="s">
        <v>15</v>
      </c>
      <c r="B13" s="39">
        <f>((LN(B8)-LN(B7))/20)*100</f>
        <v>6.7764330169439715E-3</v>
      </c>
      <c r="C13" s="39">
        <f>((LN(C8)-LN(C7))/20)*100</f>
        <v>0.13584178336554231</v>
      </c>
      <c r="D13" s="39"/>
      <c r="E13" s="35" t="s">
        <v>15</v>
      </c>
      <c r="F13" s="39">
        <f>((LN(E8)-LN(E7))/20)*100</f>
        <v>3.5194821269185232</v>
      </c>
      <c r="G13" s="39">
        <f>((LN(F8)-LN(F7))/20)*100</f>
        <v>2.5766321862294395</v>
      </c>
      <c r="H13" s="39"/>
      <c r="I13" s="35" t="s">
        <v>15</v>
      </c>
      <c r="J13" s="39">
        <f>((LN(H8)-LN(H7))/20)*100</f>
        <v>6.9600247395517165</v>
      </c>
      <c r="K13" s="39">
        <f>((LN(I8)-LN(I7))/20)*100</f>
        <v>7.2916695538739056</v>
      </c>
      <c r="L13" s="39"/>
      <c r="M13" s="35" t="s">
        <v>15</v>
      </c>
      <c r="N13" s="39">
        <f>((LN(K8)-LN(K7))/20)*100</f>
        <v>4.951468400480743</v>
      </c>
      <c r="O13" s="39">
        <f>((LN(L8)-LN(L7))/20)*100</f>
        <v>6.6791295293245945</v>
      </c>
      <c r="P13" s="39"/>
      <c r="Q13" s="35" t="s">
        <v>15</v>
      </c>
      <c r="R13" s="39">
        <f>((LN(N8)-LN(N7))/20)*100</f>
        <v>2.7827321974765571</v>
      </c>
      <c r="S13" s="39">
        <f>((LN(O8)-LN(O7))/20)*100</f>
        <v>4.189895057616309</v>
      </c>
      <c r="T13" s="39"/>
    </row>
    <row r="14" spans="1:20" x14ac:dyDescent="0.25">
      <c r="A14" s="35" t="s">
        <v>16</v>
      </c>
      <c r="B14" s="38"/>
      <c r="C14" s="40">
        <f>C13*D1</f>
        <v>4.0752535009662694E-2</v>
      </c>
      <c r="D14" s="40">
        <f>B13-C14</f>
        <v>-3.3976101992718721E-2</v>
      </c>
      <c r="E14" s="35" t="s">
        <v>16</v>
      </c>
      <c r="F14" s="38"/>
      <c r="G14" s="40">
        <f>G13*G1</f>
        <v>0.73434017307539023</v>
      </c>
      <c r="H14" s="40">
        <f>F13-G14</f>
        <v>2.7851419538431328</v>
      </c>
      <c r="I14" s="35" t="s">
        <v>16</v>
      </c>
      <c r="J14" s="38"/>
      <c r="K14" s="40">
        <f>K13*J1</f>
        <v>2.1875008661621718</v>
      </c>
      <c r="L14" s="40">
        <f>J13-K14</f>
        <v>4.7725238733895452</v>
      </c>
      <c r="M14" s="35" t="s">
        <v>16</v>
      </c>
      <c r="N14" s="38"/>
      <c r="O14" s="40">
        <f>O13*M1</f>
        <v>2.3376953352636081</v>
      </c>
      <c r="P14" s="40">
        <f>N13-O14</f>
        <v>2.6137730652171349</v>
      </c>
      <c r="Q14" s="35" t="s">
        <v>16</v>
      </c>
      <c r="R14" s="38"/>
      <c r="S14" s="40">
        <f>S13*P1</f>
        <v>1.2569685172848926</v>
      </c>
      <c r="T14" s="40">
        <f>R13-S14</f>
        <v>1.5257636801916645</v>
      </c>
    </row>
    <row r="15" spans="1:20" x14ac:dyDescent="0.25">
      <c r="A15" s="35" t="s">
        <v>17</v>
      </c>
      <c r="B15" s="36"/>
      <c r="C15" s="37">
        <f>C14/B13</f>
        <v>6.0138622941839728</v>
      </c>
      <c r="D15" s="37">
        <f>D14/B13</f>
        <v>-5.0138622941839728</v>
      </c>
      <c r="E15" s="35" t="s">
        <v>17</v>
      </c>
      <c r="F15" s="36"/>
      <c r="G15" s="37">
        <f>G14/F13</f>
        <v>0.20865006458161517</v>
      </c>
      <c r="H15" s="37">
        <f>H14/F13</f>
        <v>0.79134993541838472</v>
      </c>
      <c r="I15" s="35" t="s">
        <v>17</v>
      </c>
      <c r="J15" s="36"/>
      <c r="K15" s="37">
        <f>K14/J13</f>
        <v>0.31429498428809682</v>
      </c>
      <c r="L15" s="37">
        <f>L14/J13</f>
        <v>0.68570501571190323</v>
      </c>
      <c r="M15" s="35" t="s">
        <v>17</v>
      </c>
      <c r="N15" s="36"/>
      <c r="O15" s="37">
        <f>O14/N13</f>
        <v>0.47212163063317519</v>
      </c>
      <c r="P15" s="37">
        <f>P14/N13</f>
        <v>0.52787836936682486</v>
      </c>
      <c r="Q15" s="35" t="s">
        <v>17</v>
      </c>
      <c r="R15" s="36"/>
      <c r="S15" s="37">
        <f>S14/R13</f>
        <v>0.45170301275298402</v>
      </c>
      <c r="T15" s="37">
        <f>T14/R13</f>
        <v>0.54829698724701592</v>
      </c>
    </row>
    <row r="23" spans="1:8" x14ac:dyDescent="0.25">
      <c r="A23" s="43"/>
      <c r="B23" s="44" t="s">
        <v>1</v>
      </c>
      <c r="C23" s="45">
        <v>0.35</v>
      </c>
      <c r="E23" s="43"/>
      <c r="F23" s="44" t="s">
        <v>1</v>
      </c>
      <c r="G23" s="45">
        <v>0.36</v>
      </c>
    </row>
    <row r="24" spans="1:8" x14ac:dyDescent="0.25">
      <c r="A24" s="41" t="s">
        <v>9</v>
      </c>
      <c r="B24" s="42" t="s">
        <v>19</v>
      </c>
      <c r="C24" s="42" t="s">
        <v>20</v>
      </c>
      <c r="E24" s="41" t="s">
        <v>10</v>
      </c>
      <c r="F24" s="42" t="s">
        <v>19</v>
      </c>
      <c r="G24" s="42" t="s">
        <v>20</v>
      </c>
    </row>
    <row r="25" spans="1:8" x14ac:dyDescent="0.25">
      <c r="A25" s="22">
        <v>1980</v>
      </c>
      <c r="B25" s="46">
        <f>PIB!B9/PIB!D9</f>
        <v>27.399420244594303</v>
      </c>
      <c r="C25" s="46">
        <f>PIB!C9/PIB!D9</f>
        <v>43.070683582842278</v>
      </c>
      <c r="E25" s="47">
        <v>1980</v>
      </c>
      <c r="F25" s="46">
        <f>PIB!E9/PIB!G9</f>
        <v>28.37260687422928</v>
      </c>
      <c r="G25" s="46">
        <f>PIB!F9/PIB!G9</f>
        <v>48.294886887550618</v>
      </c>
    </row>
    <row r="26" spans="1:8" x14ac:dyDescent="0.25">
      <c r="A26" s="28">
        <v>2005</v>
      </c>
      <c r="B26" s="46">
        <f>PIB!B10/PIB!D10</f>
        <v>36.390910395571822</v>
      </c>
      <c r="C26" s="46">
        <f>PIB!C10/PIB!D10</f>
        <v>84.038254333473262</v>
      </c>
      <c r="E26" s="47">
        <v>2002</v>
      </c>
      <c r="F26" s="46">
        <f>PIB!E10/PIB!G10</f>
        <v>63.608600247957739</v>
      </c>
      <c r="G26" s="46">
        <f>PIB!F10/PIB!G10</f>
        <v>79.944389915619027</v>
      </c>
    </row>
    <row r="27" spans="1:8" x14ac:dyDescent="0.25">
      <c r="A27" s="47" t="s">
        <v>22</v>
      </c>
      <c r="B27" s="55">
        <f>(LN(B26)-LN(B25))/25</f>
        <v>1.1351886993509393E-2</v>
      </c>
      <c r="C27" s="55">
        <f>(LN(C26)-LN(C25))/25</f>
        <v>2.673718134119234E-2</v>
      </c>
      <c r="F27" s="55">
        <f>(LN(F26)-LN(F25))/25</f>
        <v>3.2292982088720862E-2</v>
      </c>
      <c r="G27" s="55">
        <f>(LN(G26)-LN(G25))/25</f>
        <v>2.0160222935743183E-2</v>
      </c>
    </row>
    <row r="29" spans="1:8" x14ac:dyDescent="0.25">
      <c r="A29" s="41" t="s">
        <v>9</v>
      </c>
      <c r="B29" s="32"/>
      <c r="C29" s="32"/>
      <c r="D29" s="32"/>
      <c r="E29" s="41" t="s">
        <v>10</v>
      </c>
      <c r="F29" s="32"/>
      <c r="G29" s="32"/>
      <c r="H29" s="32"/>
    </row>
    <row r="30" spans="1:8" x14ac:dyDescent="0.25">
      <c r="A30" s="33" t="s">
        <v>21</v>
      </c>
      <c r="B30" s="34" t="s">
        <v>19</v>
      </c>
      <c r="C30" s="34" t="s">
        <v>20</v>
      </c>
      <c r="D30" s="34" t="s">
        <v>14</v>
      </c>
      <c r="E30" s="33" t="s">
        <v>21</v>
      </c>
      <c r="F30" s="34" t="s">
        <v>19</v>
      </c>
      <c r="G30" s="34" t="s">
        <v>20</v>
      </c>
      <c r="H30" s="34" t="s">
        <v>14</v>
      </c>
    </row>
    <row r="31" spans="1:8" x14ac:dyDescent="0.25">
      <c r="A31" s="35" t="s">
        <v>15</v>
      </c>
      <c r="B31" s="39">
        <f>((LN(B26)-LN(B25))/25)*100</f>
        <v>1.1351886993509392</v>
      </c>
      <c r="C31" s="39">
        <f>((LN(C26)-LN(C25))/25)*100</f>
        <v>2.673718134119234</v>
      </c>
      <c r="D31" s="39"/>
      <c r="E31" s="35" t="s">
        <v>15</v>
      </c>
      <c r="F31" s="39">
        <f>((LN(F26)-LN(F25))/25)*100</f>
        <v>3.2292982088720863</v>
      </c>
      <c r="G31" s="39">
        <f>((LN(G26)-LN(G25))/25)*100</f>
        <v>2.0160222935743182</v>
      </c>
      <c r="H31" s="39"/>
    </row>
    <row r="32" spans="1:8" x14ac:dyDescent="0.25">
      <c r="A32" s="35" t="s">
        <v>16</v>
      </c>
      <c r="B32" s="38"/>
      <c r="C32" s="40">
        <f>C31*C23</f>
        <v>0.93580134694173178</v>
      </c>
      <c r="D32" s="40">
        <f>B31-C32</f>
        <v>0.19938735240920746</v>
      </c>
      <c r="E32" s="35" t="s">
        <v>16</v>
      </c>
      <c r="F32" s="38"/>
      <c r="G32" s="40">
        <f>G31*G23</f>
        <v>0.72576802568675447</v>
      </c>
      <c r="H32" s="40">
        <f>F31-G32</f>
        <v>2.5035301831853318</v>
      </c>
    </row>
    <row r="33" spans="1:8" x14ac:dyDescent="0.25">
      <c r="A33" s="35" t="s">
        <v>17</v>
      </c>
      <c r="B33" s="36"/>
      <c r="C33" s="37">
        <f>C32/B31</f>
        <v>0.82435752529671047</v>
      </c>
      <c r="D33" s="37">
        <f>D32/B31</f>
        <v>0.1756424747032895</v>
      </c>
      <c r="E33" s="35" t="s">
        <v>17</v>
      </c>
      <c r="F33" s="36"/>
      <c r="G33" s="37">
        <f>G32/F31</f>
        <v>0.22474481411868347</v>
      </c>
      <c r="H33" s="37">
        <f>H32/F31</f>
        <v>0.77525518588131659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2049" r:id="rId4">
          <objectPr defaultSize="0" autoPict="0" r:id="rId5">
            <anchor moveWithCells="1" sizeWithCells="1">
              <from>
                <xdr:col>11</xdr:col>
                <xdr:colOff>228600</xdr:colOff>
                <xdr:row>21</xdr:row>
                <xdr:rowOff>0</xdr:rowOff>
              </from>
              <to>
                <xdr:col>13</xdr:col>
                <xdr:colOff>19050</xdr:colOff>
                <xdr:row>25</xdr:row>
                <xdr:rowOff>76200</xdr:rowOff>
              </to>
            </anchor>
          </objectPr>
        </oleObject>
      </mc:Choice>
      <mc:Fallback>
        <oleObject progId="Equation.DSMT4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PIB</vt:lpstr>
      <vt:lpstr>PRODUCTIVIDAD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Jesus Ruiz (ICAE)</cp:lastModifiedBy>
  <dcterms:created xsi:type="dcterms:W3CDTF">2014-02-02T17:28:43Z</dcterms:created>
  <dcterms:modified xsi:type="dcterms:W3CDTF">2014-02-04T08:50:29Z</dcterms:modified>
</cp:coreProperties>
</file>